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2008" sheetId="1" r:id="rId1"/>
    <sheet name="2009-2010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<sst xmlns="http://schemas.openxmlformats.org/spreadsheetml/2006/main" count="174" uniqueCount="103">
  <si>
    <t>№</t>
  </si>
  <si>
    <t>Показатели</t>
  </si>
  <si>
    <t>1.</t>
  </si>
  <si>
    <t>Отпуск эл.энергии в сеть ВН, всего</t>
  </si>
  <si>
    <t>в т.ч.</t>
  </si>
  <si>
    <t>от других поставщиков</t>
  </si>
  <si>
    <t>от других организаций (сальдо-переток)</t>
  </si>
  <si>
    <t>Потери электроэнергии в сети ВН</t>
  </si>
  <si>
    <t>то же в % к отпуску в сеть ВН</t>
  </si>
  <si>
    <t xml:space="preserve">то же в % к общему отпуску в сеть </t>
  </si>
  <si>
    <t>Отпуск из сети ВН</t>
  </si>
  <si>
    <t>Потребителям сети ВН</t>
  </si>
  <si>
    <t>потребителям, рассчитывающимся по прямым договорам</t>
  </si>
  <si>
    <t>Сальдо-переток в другие организации</t>
  </si>
  <si>
    <t>В сеть СН2</t>
  </si>
  <si>
    <t>Отпуск эл.энергии в сеть СН2</t>
  </si>
  <si>
    <t>в т.ч. из сети ВН</t>
  </si>
  <si>
    <t>от электростанций ЭСО</t>
  </si>
  <si>
    <t>Потери электроэнергии в сети СН2</t>
  </si>
  <si>
    <t>то же в % к отпуску в сеть СН2</t>
  </si>
  <si>
    <t>Отпуск из сети СН2</t>
  </si>
  <si>
    <t>Потребителям сети СН2</t>
  </si>
  <si>
    <t>в т.ч. собственным потребителям ЭСО</t>
  </si>
  <si>
    <t>В сеть НН</t>
  </si>
  <si>
    <t>Отпуск эл. энергии в сеть НН, всего</t>
  </si>
  <si>
    <t>в т.ч. из сети СН2</t>
  </si>
  <si>
    <t>Потери электроэнергии в сети НН</t>
  </si>
  <si>
    <t>то же в % к отпуску в сеть НН</t>
  </si>
  <si>
    <t>Отпуск из сети НН</t>
  </si>
  <si>
    <t>Потребителям сети НН</t>
  </si>
  <si>
    <t>в т.ч. собственным потребителям ЭСО (население городка)</t>
  </si>
  <si>
    <t>потребителям, расчитывающимся по прямым договорам</t>
  </si>
  <si>
    <t>1.1.</t>
  </si>
  <si>
    <t>1.2.</t>
  </si>
  <si>
    <t>1.2.1.</t>
  </si>
  <si>
    <t>1.2.2.</t>
  </si>
  <si>
    <t>1.2.3.</t>
  </si>
  <si>
    <t>2.1.</t>
  </si>
  <si>
    <t>2.2.</t>
  </si>
  <si>
    <t>2.2.1.</t>
  </si>
  <si>
    <t>2.2.2.</t>
  </si>
  <si>
    <t>2.2.3.</t>
  </si>
  <si>
    <t>3.</t>
  </si>
  <si>
    <t>3.1.</t>
  </si>
  <si>
    <t>3.2.</t>
  </si>
  <si>
    <t>3.2.1.</t>
  </si>
  <si>
    <t>п.п.</t>
  </si>
  <si>
    <t>всего</t>
  </si>
  <si>
    <t>ВН</t>
  </si>
  <si>
    <t>СН2</t>
  </si>
  <si>
    <t>НН</t>
  </si>
  <si>
    <t>СН1</t>
  </si>
  <si>
    <t>Поступление мощности в сеть всего</t>
  </si>
  <si>
    <t>из смежной сети</t>
  </si>
  <si>
    <t>от электростанций ПЭ</t>
  </si>
  <si>
    <t>от других поставщиков (в т.ч. с оптового рынка)</t>
  </si>
  <si>
    <t>от других организаций</t>
  </si>
  <si>
    <t>Потери в сети</t>
  </si>
  <si>
    <t>то же в %</t>
  </si>
  <si>
    <t>1.1</t>
  </si>
  <si>
    <t>1.2</t>
  </si>
  <si>
    <t>Полезный отпуск мощности потребителям в т.ч.</t>
  </si>
  <si>
    <t>собственным потребителям</t>
  </si>
  <si>
    <t>3.1</t>
  </si>
  <si>
    <t>3.2</t>
  </si>
  <si>
    <t>Баланс электрической энергии в сети ВН, СН и НН                                                                ОАО "Аэропорт "Пулково" на 2008 г.</t>
  </si>
  <si>
    <t>Баланс электрической энергии в сети ВН, СН и НН                                                                ОАО "Аэропорт "Пулково" на 2009 - 2010 г.г.</t>
  </si>
  <si>
    <t>2008 г. (млн.кВтч)</t>
  </si>
  <si>
    <t>2009-2010 г.г. (млн.кВтч)</t>
  </si>
  <si>
    <t>исп.: сл. ЭСТОП Федосов Д.В.</t>
  </si>
  <si>
    <t>тел.: 704-34-76</t>
  </si>
  <si>
    <t xml:space="preserve">Первый заместитель                                                                             генерального директора  </t>
  </si>
  <si>
    <t>Зленко Н.Н.</t>
  </si>
  <si>
    <t>2012 год</t>
  </si>
  <si>
    <t>МВт</t>
  </si>
  <si>
    <t>№ п/п</t>
  </si>
  <si>
    <t xml:space="preserve">Показатели       </t>
  </si>
  <si>
    <t>Всего</t>
  </si>
  <si>
    <t>СН I</t>
  </si>
  <si>
    <t>СН II</t>
  </si>
  <si>
    <t xml:space="preserve">из смежной сети, всего  </t>
  </si>
  <si>
    <t xml:space="preserve">в том числе из сети     </t>
  </si>
  <si>
    <t xml:space="preserve">ВН                      </t>
  </si>
  <si>
    <t xml:space="preserve">СН  I                     </t>
  </si>
  <si>
    <t xml:space="preserve">СН  II                    </t>
  </si>
  <si>
    <t>от ООО "ЭНЕРГИЯ ХОЛДИНГ"</t>
  </si>
  <si>
    <t>2</t>
  </si>
  <si>
    <t>то же в % к отпуску в сеть</t>
  </si>
  <si>
    <t>3</t>
  </si>
  <si>
    <t xml:space="preserve">Полезный отпуск электроэнергии из сети, всего  </t>
  </si>
  <si>
    <t>Потери электроэнергии в сети, всего</t>
  </si>
  <si>
    <t>в т.ч. сальдированный переток электрической мощности потребителям ООО "Энергия Холдинг"</t>
  </si>
  <si>
    <t>в т.ч. потери, отнесенные на сальдированный переток электрической мощности потребителям ООО "Энергия Холдинг"</t>
  </si>
  <si>
    <t>заявленная мощность потребителей ООО "Энергия Холдинг"</t>
  </si>
  <si>
    <t>тыс. кВт.ч</t>
  </si>
  <si>
    <t xml:space="preserve">Поступление электроэнергии в сеть, ВСЕГО      </t>
  </si>
  <si>
    <t xml:space="preserve">   потери, отнесенные на сальдированный переток электроэнергии потребителям  ООО "ЭНЕРГИЯ ХОЛДИНГ" </t>
  </si>
  <si>
    <t xml:space="preserve">расход электроэнергии на производственные и хозяйственные                                                   нужды     </t>
  </si>
  <si>
    <t xml:space="preserve">полезный отпуск электроэнергии потребителям                                                  ООО "ЭНЕРГИЯ ХОЛДИНГ" </t>
  </si>
  <si>
    <t xml:space="preserve">в т.ч. сальдированный переток электроэнергии потребителям                             ООО "ЭНЕРГИЯ ХОЛДИНГ" </t>
  </si>
  <si>
    <t>сл. ЭСТОП, 324-34-89</t>
  </si>
  <si>
    <t xml:space="preserve">Баланс электрической энергии ООО "Воздушные Ворота Северной Столицы " на 2012 год  (факт) </t>
  </si>
  <si>
    <t>Электрическая мощность по диапазонам напряжения ЭСО ООО "Воздушные Ворота Северной Столицы" на 2012 г. (факт)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</si>
</sst>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0"/>
    <numFmt numFmtId="175" formatCode="#,##0.000"/>
    <numFmt numFmtId="176" formatCode="#,##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 Cyr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172" fontId="6" fillId="0" borderId="11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172" fontId="6" fillId="0" borderId="10" xfId="0" applyNumberFormat="1" applyFont="1" applyBorder="1" applyAlignment="1">
      <alignment vertical="top" wrapText="1"/>
    </xf>
    <xf numFmtId="172" fontId="7" fillId="0" borderId="10" xfId="0" applyNumberFormat="1" applyFont="1" applyBorder="1" applyAlignment="1">
      <alignment vertical="top" wrapText="1"/>
    </xf>
    <xf numFmtId="172" fontId="7" fillId="0" borderId="24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vertical="top" wrapText="1"/>
    </xf>
    <xf numFmtId="172" fontId="6" fillId="0" borderId="12" xfId="0" applyNumberFormat="1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172" fontId="7" fillId="0" borderId="12" xfId="0" applyNumberFormat="1" applyFont="1" applyBorder="1" applyAlignment="1">
      <alignment vertical="top" wrapText="1"/>
    </xf>
    <xf numFmtId="172" fontId="7" fillId="0" borderId="14" xfId="0" applyNumberFormat="1" applyFont="1" applyBorder="1" applyAlignment="1">
      <alignment vertical="top" wrapText="1"/>
    </xf>
    <xf numFmtId="172" fontId="7" fillId="0" borderId="25" xfId="0" applyNumberFormat="1" applyFont="1" applyBorder="1" applyAlignment="1">
      <alignment vertical="top" wrapText="1"/>
    </xf>
    <xf numFmtId="172" fontId="7" fillId="0" borderId="11" xfId="0" applyNumberFormat="1" applyFont="1" applyBorder="1" applyAlignment="1">
      <alignment vertical="top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center" wrapText="1"/>
    </xf>
    <xf numFmtId="2" fontId="1" fillId="0" borderId="30" xfId="61" applyNumberFormat="1" applyFont="1" applyBorder="1" applyAlignment="1">
      <alignment horizontal="right" vertical="center" wrapText="1"/>
    </xf>
    <xf numFmtId="2" fontId="1" fillId="0" borderId="31" xfId="61" applyNumberFormat="1" applyFont="1" applyBorder="1" applyAlignment="1">
      <alignment horizontal="right" vertical="center" wrapText="1"/>
    </xf>
    <xf numFmtId="4" fontId="5" fillId="0" borderId="18" xfId="53" applyNumberFormat="1" applyFont="1" applyFill="1" applyBorder="1" applyAlignment="1" applyProtection="1">
      <alignment horizontal="left" vertical="center" wrapText="1"/>
      <protection/>
    </xf>
    <xf numFmtId="2" fontId="1" fillId="0" borderId="32" xfId="61" applyNumberFormat="1" applyFont="1" applyBorder="1" applyAlignment="1">
      <alignment horizontal="right" vertical="center" wrapText="1"/>
    </xf>
    <xf numFmtId="2" fontId="1" fillId="0" borderId="33" xfId="61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2" fontId="1" fillId="0" borderId="34" xfId="61" applyNumberFormat="1" applyFont="1" applyBorder="1" applyAlignment="1">
      <alignment horizontal="right" vertical="center" wrapText="1"/>
    </xf>
    <xf numFmtId="2" fontId="1" fillId="0" borderId="35" xfId="61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left" vertical="center" wrapText="1"/>
    </xf>
    <xf numFmtId="2" fontId="1" fillId="0" borderId="36" xfId="61" applyNumberFormat="1" applyFont="1" applyBorder="1" applyAlignment="1">
      <alignment horizontal="right" vertical="center" wrapText="1"/>
    </xf>
    <xf numFmtId="2" fontId="1" fillId="0" borderId="36" xfId="0" applyNumberFormat="1" applyFont="1" applyBorder="1" applyAlignment="1">
      <alignment horizontal="right" vertical="center" wrapText="1"/>
    </xf>
    <xf numFmtId="2" fontId="1" fillId="0" borderId="37" xfId="61" applyNumberFormat="1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31">
      <selection activeCell="A42" sqref="A42:IV42"/>
    </sheetView>
  </sheetViews>
  <sheetFormatPr defaultColWidth="9.140625" defaultRowHeight="12.75"/>
  <cols>
    <col min="1" max="1" width="6.28125" style="2" customWidth="1"/>
    <col min="2" max="2" width="43.7109375" style="2" customWidth="1"/>
    <col min="3" max="3" width="36.57421875" style="2" customWidth="1"/>
    <col min="4" max="16384" width="9.140625" style="2" customWidth="1"/>
  </cols>
  <sheetData>
    <row r="1" spans="1:3" ht="32.25" customHeight="1">
      <c r="A1" s="62" t="s">
        <v>65</v>
      </c>
      <c r="B1" s="62"/>
      <c r="C1" s="62"/>
    </row>
    <row r="3" spans="1:3" s="1" customFormat="1" ht="15.75">
      <c r="A3" s="3" t="s">
        <v>0</v>
      </c>
      <c r="B3" s="3" t="s">
        <v>1</v>
      </c>
      <c r="C3" s="3" t="s">
        <v>67</v>
      </c>
    </row>
    <row r="4" spans="1:3" ht="15.75">
      <c r="A4" s="3" t="s">
        <v>2</v>
      </c>
      <c r="B4" s="4" t="s">
        <v>3</v>
      </c>
      <c r="C4" s="7">
        <v>64.428</v>
      </c>
    </row>
    <row r="5" spans="1:3" ht="15.75">
      <c r="A5" s="3"/>
      <c r="B5" s="4" t="s">
        <v>5</v>
      </c>
      <c r="C5" s="7"/>
    </row>
    <row r="6" spans="1:3" ht="15.75">
      <c r="A6" s="3"/>
      <c r="B6" s="4" t="s">
        <v>6</v>
      </c>
      <c r="C6" s="7"/>
    </row>
    <row r="7" spans="1:3" ht="15.75">
      <c r="A7" s="3" t="s">
        <v>32</v>
      </c>
      <c r="B7" s="4" t="s">
        <v>7</v>
      </c>
      <c r="C7" s="7"/>
    </row>
    <row r="8" spans="1:3" ht="15.75">
      <c r="A8" s="3"/>
      <c r="B8" s="4" t="s">
        <v>8</v>
      </c>
      <c r="C8" s="7"/>
    </row>
    <row r="9" spans="1:3" ht="15.75">
      <c r="A9" s="3"/>
      <c r="B9" s="4" t="s">
        <v>9</v>
      </c>
      <c r="C9" s="7"/>
    </row>
    <row r="10" spans="1:3" ht="15.75">
      <c r="A10" s="3" t="s">
        <v>33</v>
      </c>
      <c r="B10" s="4" t="s">
        <v>10</v>
      </c>
      <c r="C10" s="7">
        <f>SUM(C21,C25,C33,C37)</f>
        <v>64.4275816</v>
      </c>
    </row>
    <row r="11" spans="1:3" ht="15.75">
      <c r="A11" s="3" t="s">
        <v>34</v>
      </c>
      <c r="B11" s="4" t="s">
        <v>11</v>
      </c>
      <c r="C11" s="7"/>
    </row>
    <row r="12" spans="1:3" ht="15.75">
      <c r="A12" s="3"/>
      <c r="B12" s="4" t="s">
        <v>4</v>
      </c>
      <c r="C12" s="7"/>
    </row>
    <row r="13" spans="1:3" ht="31.5">
      <c r="A13" s="3"/>
      <c r="B13" s="4" t="s">
        <v>12</v>
      </c>
      <c r="C13" s="7"/>
    </row>
    <row r="14" spans="1:3" ht="15.75">
      <c r="A14" s="3" t="s">
        <v>35</v>
      </c>
      <c r="B14" s="4" t="s">
        <v>13</v>
      </c>
      <c r="C14" s="7"/>
    </row>
    <row r="15" spans="1:3" ht="15.75">
      <c r="A15" s="3" t="s">
        <v>36</v>
      </c>
      <c r="B15" s="4" t="s">
        <v>14</v>
      </c>
      <c r="C15" s="7">
        <f>C10</f>
        <v>64.4275816</v>
      </c>
    </row>
    <row r="16" spans="1:3" ht="15.75">
      <c r="A16" s="3">
        <v>2</v>
      </c>
      <c r="B16" s="4" t="s">
        <v>15</v>
      </c>
      <c r="C16" s="7">
        <f>C10</f>
        <v>64.4275816</v>
      </c>
    </row>
    <row r="17" spans="1:3" ht="15.75">
      <c r="A17" s="3"/>
      <c r="B17" s="4" t="s">
        <v>16</v>
      </c>
      <c r="C17" s="7"/>
    </row>
    <row r="18" spans="1:3" ht="15.75">
      <c r="A18" s="3"/>
      <c r="B18" s="4" t="s">
        <v>17</v>
      </c>
      <c r="C18" s="7"/>
    </row>
    <row r="19" spans="1:3" ht="15.75">
      <c r="A19" s="3"/>
      <c r="B19" s="4" t="s">
        <v>5</v>
      </c>
      <c r="C19" s="7">
        <f>C10</f>
        <v>64.4275816</v>
      </c>
    </row>
    <row r="20" spans="1:3" ht="15.75">
      <c r="A20" s="3"/>
      <c r="B20" s="4" t="s">
        <v>6</v>
      </c>
      <c r="C20" s="5"/>
    </row>
    <row r="21" spans="1:3" ht="15.75">
      <c r="A21" s="3" t="s">
        <v>37</v>
      </c>
      <c r="B21" s="4" t="s">
        <v>18</v>
      </c>
      <c r="C21" s="7">
        <f>C4*3.22/100</f>
        <v>2.0745816</v>
      </c>
    </row>
    <row r="22" spans="1:3" ht="15.75">
      <c r="A22" s="3"/>
      <c r="B22" s="4" t="s">
        <v>19</v>
      </c>
      <c r="C22" s="5">
        <v>3.22</v>
      </c>
    </row>
    <row r="23" spans="1:3" ht="15.75">
      <c r="A23" s="3"/>
      <c r="B23" s="4" t="s">
        <v>9</v>
      </c>
      <c r="C23" s="5">
        <v>3.22</v>
      </c>
    </row>
    <row r="24" spans="1:3" ht="15.75">
      <c r="A24" s="3" t="s">
        <v>38</v>
      </c>
      <c r="B24" s="4" t="s">
        <v>20</v>
      </c>
      <c r="C24" s="7">
        <f>C4-C21</f>
        <v>62.353418399999995</v>
      </c>
    </row>
    <row r="25" spans="1:3" ht="15.75">
      <c r="A25" s="3" t="s">
        <v>39</v>
      </c>
      <c r="B25" s="4" t="s">
        <v>21</v>
      </c>
      <c r="C25" s="7">
        <f>SUM(C27,C26)</f>
        <v>27.391000000000002</v>
      </c>
    </row>
    <row r="26" spans="1:3" ht="15.75">
      <c r="A26" s="3"/>
      <c r="B26" s="4" t="s">
        <v>22</v>
      </c>
      <c r="C26" s="7">
        <v>18.1</v>
      </c>
    </row>
    <row r="27" spans="1:3" ht="15.75">
      <c r="A27" s="3" t="s">
        <v>40</v>
      </c>
      <c r="B27" s="4" t="s">
        <v>13</v>
      </c>
      <c r="C27" s="7">
        <v>9.291</v>
      </c>
    </row>
    <row r="28" spans="1:3" ht="15.75">
      <c r="A28" s="3" t="s">
        <v>41</v>
      </c>
      <c r="B28" s="4" t="s">
        <v>23</v>
      </c>
      <c r="C28" s="7">
        <f>C24-C25</f>
        <v>34.96241839999999</v>
      </c>
    </row>
    <row r="29" spans="1:3" ht="15.75">
      <c r="A29" s="3" t="s">
        <v>42</v>
      </c>
      <c r="B29" s="4" t="s">
        <v>24</v>
      </c>
      <c r="C29" s="7">
        <f>SUM(C33,C36)</f>
        <v>34.961999999999996</v>
      </c>
    </row>
    <row r="30" spans="1:3" ht="15.75">
      <c r="A30" s="3"/>
      <c r="B30" s="4" t="s">
        <v>25</v>
      </c>
      <c r="C30" s="7">
        <f>C29</f>
        <v>34.961999999999996</v>
      </c>
    </row>
    <row r="31" spans="1:3" ht="15.75">
      <c r="A31" s="3"/>
      <c r="B31" s="4" t="s">
        <v>5</v>
      </c>
      <c r="C31" s="5"/>
    </row>
    <row r="32" spans="1:3" ht="15.75">
      <c r="A32" s="3"/>
      <c r="B32" s="4" t="s">
        <v>6</v>
      </c>
      <c r="C32" s="5"/>
    </row>
    <row r="33" spans="1:3" ht="15.75">
      <c r="A33" s="3" t="s">
        <v>43</v>
      </c>
      <c r="B33" s="4" t="s">
        <v>26</v>
      </c>
      <c r="C33" s="7">
        <v>0.574</v>
      </c>
    </row>
    <row r="34" spans="1:3" ht="15.75">
      <c r="A34" s="3"/>
      <c r="B34" s="4" t="s">
        <v>27</v>
      </c>
      <c r="C34" s="7">
        <f>C33*100/C28</f>
        <v>1.6417628592877893</v>
      </c>
    </row>
    <row r="35" spans="1:3" ht="15.75">
      <c r="A35" s="3"/>
      <c r="B35" s="4" t="s">
        <v>9</v>
      </c>
      <c r="C35" s="5">
        <v>0.89</v>
      </c>
    </row>
    <row r="36" spans="1:3" ht="15.75">
      <c r="A36" s="3" t="s">
        <v>44</v>
      </c>
      <c r="B36" s="4" t="s">
        <v>28</v>
      </c>
      <c r="C36" s="7">
        <f>C37</f>
        <v>34.388</v>
      </c>
    </row>
    <row r="37" spans="1:3" ht="15.75">
      <c r="A37" s="3" t="s">
        <v>45</v>
      </c>
      <c r="B37" s="4" t="s">
        <v>29</v>
      </c>
      <c r="C37" s="7">
        <f>SUM(C38:C39)</f>
        <v>34.388</v>
      </c>
    </row>
    <row r="38" spans="1:3" ht="31.5">
      <c r="A38" s="3"/>
      <c r="B38" s="4" t="s">
        <v>30</v>
      </c>
      <c r="C38" s="7">
        <v>7.388</v>
      </c>
    </row>
    <row r="39" spans="1:3" ht="31.5">
      <c r="A39" s="3"/>
      <c r="B39" s="6" t="s">
        <v>31</v>
      </c>
      <c r="C39" s="7">
        <v>27</v>
      </c>
    </row>
    <row r="42" spans="1:3" ht="31.5" customHeight="1">
      <c r="A42" s="63" t="s">
        <v>71</v>
      </c>
      <c r="B42" s="63"/>
      <c r="C42" s="13" t="s">
        <v>72</v>
      </c>
    </row>
    <row r="45" spans="1:2" ht="15.75">
      <c r="A45" s="64" t="s">
        <v>69</v>
      </c>
      <c r="B45" s="64"/>
    </row>
    <row r="46" spans="1:2" ht="15.75">
      <c r="A46" s="65" t="s">
        <v>70</v>
      </c>
      <c r="B46" s="65"/>
    </row>
  </sheetData>
  <sheetProtection/>
  <mergeCells count="4">
    <mergeCell ref="A1:C1"/>
    <mergeCell ref="A42:B42"/>
    <mergeCell ref="A45:B45"/>
    <mergeCell ref="A46:B46"/>
  </mergeCells>
  <printOptions/>
  <pageMargins left="0.5905511811023623" right="0.5905511811023623" top="0.27" bottom="0.3937007874015748" header="0.1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37">
      <selection activeCell="A43" sqref="A43:IV43"/>
    </sheetView>
  </sheetViews>
  <sheetFormatPr defaultColWidth="9.140625" defaultRowHeight="12.75"/>
  <cols>
    <col min="1" max="1" width="6.28125" style="2" customWidth="1"/>
    <col min="2" max="2" width="43.7109375" style="2" customWidth="1"/>
    <col min="3" max="3" width="36.57421875" style="2" customWidth="1"/>
    <col min="4" max="16384" width="9.140625" style="2" customWidth="1"/>
  </cols>
  <sheetData>
    <row r="1" spans="1:3" ht="32.25" customHeight="1">
      <c r="A1" s="62" t="s">
        <v>66</v>
      </c>
      <c r="B1" s="62"/>
      <c r="C1" s="62"/>
    </row>
    <row r="3" spans="1:3" s="1" customFormat="1" ht="15.75">
      <c r="A3" s="3" t="s">
        <v>0</v>
      </c>
      <c r="B3" s="3" t="s">
        <v>1</v>
      </c>
      <c r="C3" s="3" t="s">
        <v>68</v>
      </c>
    </row>
    <row r="4" spans="1:3" ht="15.75">
      <c r="A4" s="3" t="s">
        <v>2</v>
      </c>
      <c r="B4" s="4" t="s">
        <v>3</v>
      </c>
      <c r="C4" s="7">
        <v>67.005</v>
      </c>
    </row>
    <row r="5" spans="1:3" ht="15.75">
      <c r="A5" s="3"/>
      <c r="B5" s="4" t="s">
        <v>5</v>
      </c>
      <c r="C5" s="7"/>
    </row>
    <row r="6" spans="1:3" ht="15.75">
      <c r="A6" s="3"/>
      <c r="B6" s="4" t="s">
        <v>6</v>
      </c>
      <c r="C6" s="7"/>
    </row>
    <row r="7" spans="1:3" ht="15.75">
      <c r="A7" s="3" t="s">
        <v>32</v>
      </c>
      <c r="B7" s="4" t="s">
        <v>7</v>
      </c>
      <c r="C7" s="7"/>
    </row>
    <row r="8" spans="1:3" ht="15.75">
      <c r="A8" s="3"/>
      <c r="B8" s="4" t="s">
        <v>8</v>
      </c>
      <c r="C8" s="7"/>
    </row>
    <row r="9" spans="1:3" ht="15.75">
      <c r="A9" s="3"/>
      <c r="B9" s="4" t="s">
        <v>9</v>
      </c>
      <c r="C9" s="7"/>
    </row>
    <row r="10" spans="1:3" ht="15.75">
      <c r="A10" s="3" t="s">
        <v>33</v>
      </c>
      <c r="B10" s="4" t="s">
        <v>10</v>
      </c>
      <c r="C10" s="7">
        <f>SUM(C21,C25,C33,C37)</f>
        <v>67.0049055</v>
      </c>
    </row>
    <row r="11" spans="1:3" ht="15.75">
      <c r="A11" s="3" t="s">
        <v>34</v>
      </c>
      <c r="B11" s="4" t="s">
        <v>11</v>
      </c>
      <c r="C11" s="7"/>
    </row>
    <row r="12" spans="1:3" ht="15.75">
      <c r="A12" s="3"/>
      <c r="B12" s="4" t="s">
        <v>4</v>
      </c>
      <c r="C12" s="7"/>
    </row>
    <row r="13" spans="1:3" ht="31.5">
      <c r="A13" s="3"/>
      <c r="B13" s="4" t="s">
        <v>12</v>
      </c>
      <c r="C13" s="7"/>
    </row>
    <row r="14" spans="1:3" ht="15.75">
      <c r="A14" s="3" t="s">
        <v>35</v>
      </c>
      <c r="B14" s="4" t="s">
        <v>13</v>
      </c>
      <c r="C14" s="7"/>
    </row>
    <row r="15" spans="1:3" ht="15.75">
      <c r="A15" s="3" t="s">
        <v>36</v>
      </c>
      <c r="B15" s="4" t="s">
        <v>14</v>
      </c>
      <c r="C15" s="7">
        <f>C10</f>
        <v>67.0049055</v>
      </c>
    </row>
    <row r="16" spans="1:3" ht="15.75">
      <c r="A16" s="3">
        <v>2</v>
      </c>
      <c r="B16" s="4" t="s">
        <v>15</v>
      </c>
      <c r="C16" s="7">
        <f>C10</f>
        <v>67.0049055</v>
      </c>
    </row>
    <row r="17" spans="1:3" ht="15.75">
      <c r="A17" s="3"/>
      <c r="B17" s="4" t="s">
        <v>16</v>
      </c>
      <c r="C17" s="7"/>
    </row>
    <row r="18" spans="1:3" ht="15.75">
      <c r="A18" s="3"/>
      <c r="B18" s="4" t="s">
        <v>17</v>
      </c>
      <c r="C18" s="7"/>
    </row>
    <row r="19" spans="1:3" ht="15.75">
      <c r="A19" s="3"/>
      <c r="B19" s="4" t="s">
        <v>5</v>
      </c>
      <c r="C19" s="7">
        <f>C10</f>
        <v>67.0049055</v>
      </c>
    </row>
    <row r="20" spans="1:3" ht="15.75">
      <c r="A20" s="3"/>
      <c r="B20" s="4" t="s">
        <v>6</v>
      </c>
      <c r="C20" s="5"/>
    </row>
    <row r="21" spans="1:3" ht="15.75">
      <c r="A21" s="3" t="s">
        <v>37</v>
      </c>
      <c r="B21" s="4" t="s">
        <v>18</v>
      </c>
      <c r="C21" s="7">
        <f>C4*3.22/100</f>
        <v>2.157561</v>
      </c>
    </row>
    <row r="22" spans="1:3" ht="15.75">
      <c r="A22" s="3"/>
      <c r="B22" s="4" t="s">
        <v>19</v>
      </c>
      <c r="C22" s="5">
        <v>3.22</v>
      </c>
    </row>
    <row r="23" spans="1:3" ht="15.75">
      <c r="A23" s="3"/>
      <c r="B23" s="4" t="s">
        <v>9</v>
      </c>
      <c r="C23" s="5">
        <v>3.22</v>
      </c>
    </row>
    <row r="24" spans="1:3" ht="15.75">
      <c r="A24" s="3" t="s">
        <v>38</v>
      </c>
      <c r="B24" s="4" t="s">
        <v>20</v>
      </c>
      <c r="C24" s="7">
        <f>C4-C21</f>
        <v>64.847439</v>
      </c>
    </row>
    <row r="25" spans="1:3" ht="15.75">
      <c r="A25" s="3" t="s">
        <v>39</v>
      </c>
      <c r="B25" s="4" t="s">
        <v>21</v>
      </c>
      <c r="C25" s="7">
        <f>SUM(C27,C26)</f>
        <v>28.487000000000002</v>
      </c>
    </row>
    <row r="26" spans="1:3" ht="15.75">
      <c r="A26" s="3"/>
      <c r="B26" s="4" t="s">
        <v>22</v>
      </c>
      <c r="C26" s="7">
        <v>18.824</v>
      </c>
    </row>
    <row r="27" spans="1:3" ht="15.75">
      <c r="A27" s="3" t="s">
        <v>40</v>
      </c>
      <c r="B27" s="4" t="s">
        <v>13</v>
      </c>
      <c r="C27" s="7">
        <v>9.663</v>
      </c>
    </row>
    <row r="28" spans="1:3" ht="15.75">
      <c r="A28" s="3" t="s">
        <v>41</v>
      </c>
      <c r="B28" s="4" t="s">
        <v>23</v>
      </c>
      <c r="C28" s="7">
        <f>C24-C25</f>
        <v>36.36043899999999</v>
      </c>
    </row>
    <row r="29" spans="1:3" ht="15.75">
      <c r="A29" s="3" t="s">
        <v>42</v>
      </c>
      <c r="B29" s="4" t="s">
        <v>24</v>
      </c>
      <c r="C29" s="7">
        <f>SUM(C33,C36)</f>
        <v>36.3603445</v>
      </c>
    </row>
    <row r="30" spans="1:3" ht="15.75">
      <c r="A30" s="3"/>
      <c r="B30" s="4" t="s">
        <v>25</v>
      </c>
      <c r="C30" s="7">
        <f>C29</f>
        <v>36.3603445</v>
      </c>
    </row>
    <row r="31" spans="1:3" ht="15.75">
      <c r="A31" s="3"/>
      <c r="B31" s="4" t="s">
        <v>5</v>
      </c>
      <c r="C31" s="5"/>
    </row>
    <row r="32" spans="1:3" ht="15.75">
      <c r="A32" s="3"/>
      <c r="B32" s="4" t="s">
        <v>6</v>
      </c>
      <c r="C32" s="5"/>
    </row>
    <row r="33" spans="1:3" ht="15.75">
      <c r="A33" s="3" t="s">
        <v>43</v>
      </c>
      <c r="B33" s="4" t="s">
        <v>26</v>
      </c>
      <c r="C33" s="7">
        <f>C4*C35/100</f>
        <v>0.5963444999999999</v>
      </c>
    </row>
    <row r="34" spans="1:3" ht="15.75">
      <c r="A34" s="3"/>
      <c r="B34" s="4" t="s">
        <v>27</v>
      </c>
      <c r="C34" s="7">
        <f>C33*100/C28</f>
        <v>1.6400915841527657</v>
      </c>
    </row>
    <row r="35" spans="1:3" ht="15.75">
      <c r="A35" s="3"/>
      <c r="B35" s="4" t="s">
        <v>9</v>
      </c>
      <c r="C35" s="5">
        <v>0.89</v>
      </c>
    </row>
    <row r="36" spans="1:3" ht="15.75">
      <c r="A36" s="3" t="s">
        <v>44</v>
      </c>
      <c r="B36" s="4" t="s">
        <v>28</v>
      </c>
      <c r="C36" s="7">
        <f>C37</f>
        <v>35.763999999999996</v>
      </c>
    </row>
    <row r="37" spans="1:3" ht="15.75">
      <c r="A37" s="3" t="s">
        <v>45</v>
      </c>
      <c r="B37" s="4" t="s">
        <v>29</v>
      </c>
      <c r="C37" s="7">
        <f>SUM(C38:C39)</f>
        <v>35.763999999999996</v>
      </c>
    </row>
    <row r="38" spans="1:3" ht="31.5">
      <c r="A38" s="3"/>
      <c r="B38" s="4" t="s">
        <v>30</v>
      </c>
      <c r="C38" s="7">
        <v>7.684</v>
      </c>
    </row>
    <row r="39" spans="1:3" ht="31.5">
      <c r="A39" s="3"/>
      <c r="B39" s="6" t="s">
        <v>31</v>
      </c>
      <c r="C39" s="7">
        <v>28.08</v>
      </c>
    </row>
    <row r="43" spans="1:3" ht="31.5" customHeight="1">
      <c r="A43" s="63" t="s">
        <v>71</v>
      </c>
      <c r="B43" s="63"/>
      <c r="C43" s="13" t="s">
        <v>72</v>
      </c>
    </row>
    <row r="46" spans="1:2" ht="15.75">
      <c r="A46" s="64" t="s">
        <v>69</v>
      </c>
      <c r="B46" s="64"/>
    </row>
    <row r="47" spans="1:2" ht="15.75">
      <c r="A47" s="65" t="s">
        <v>70</v>
      </c>
      <c r="B47" s="65"/>
    </row>
  </sheetData>
  <sheetProtection/>
  <mergeCells count="4">
    <mergeCell ref="A47:B47"/>
    <mergeCell ref="A1:C1"/>
    <mergeCell ref="A43:B43"/>
    <mergeCell ref="A46:B46"/>
  </mergeCells>
  <printOptions/>
  <pageMargins left="0.32" right="0.26" top="0.42" bottom="0.17" header="0.17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47"/>
  <sheetViews>
    <sheetView tabSelected="1" workbookViewId="0" topLeftCell="A1">
      <selection activeCell="I30" sqref="I30"/>
    </sheetView>
  </sheetViews>
  <sheetFormatPr defaultColWidth="9.140625" defaultRowHeight="12.75"/>
  <cols>
    <col min="1" max="1" width="6.7109375" style="0" customWidth="1"/>
    <col min="2" max="2" width="46.00390625" style="0" customWidth="1"/>
    <col min="3" max="4" width="9.57421875" style="0" bestFit="1" customWidth="1"/>
    <col min="5" max="5" width="9.28125" style="0" customWidth="1"/>
    <col min="6" max="6" width="9.57421875" style="0" bestFit="1" customWidth="1"/>
    <col min="7" max="7" width="10.8515625" style="0" bestFit="1" customWidth="1"/>
  </cols>
  <sheetData>
    <row r="5" spans="1:7" ht="39" customHeight="1">
      <c r="A5" s="72" t="s">
        <v>101</v>
      </c>
      <c r="B5" s="72"/>
      <c r="C5" s="72"/>
      <c r="D5" s="72"/>
      <c r="E5" s="72"/>
      <c r="F5" s="72"/>
      <c r="G5" s="72"/>
    </row>
    <row r="6" spans="1:7" ht="16.5" thickBot="1">
      <c r="A6" s="14"/>
      <c r="B6" s="14"/>
      <c r="C6" s="14"/>
      <c r="D6" s="14"/>
      <c r="E6" s="14"/>
      <c r="F6" s="14"/>
      <c r="G6" s="15" t="s">
        <v>94</v>
      </c>
    </row>
    <row r="7" spans="1:7" ht="16.5" customHeight="1" thickBot="1">
      <c r="A7" s="73" t="s">
        <v>75</v>
      </c>
      <c r="B7" s="73" t="s">
        <v>76</v>
      </c>
      <c r="C7" s="75" t="s">
        <v>73</v>
      </c>
      <c r="D7" s="75"/>
      <c r="E7" s="75"/>
      <c r="F7" s="75"/>
      <c r="G7" s="76"/>
    </row>
    <row r="8" spans="1:7" ht="16.5" thickBot="1">
      <c r="A8" s="74"/>
      <c r="B8" s="74"/>
      <c r="C8" s="42" t="s">
        <v>77</v>
      </c>
      <c r="D8" s="41" t="s">
        <v>48</v>
      </c>
      <c r="E8" s="41" t="s">
        <v>78</v>
      </c>
      <c r="F8" s="43" t="s">
        <v>79</v>
      </c>
      <c r="G8" s="43" t="s">
        <v>50</v>
      </c>
    </row>
    <row r="9" spans="1:7" ht="16.5" thickBot="1">
      <c r="A9" s="44">
        <v>1</v>
      </c>
      <c r="B9" s="16">
        <v>2</v>
      </c>
      <c r="C9" s="45">
        <v>63</v>
      </c>
      <c r="D9" s="45">
        <v>64</v>
      </c>
      <c r="E9" s="45">
        <v>65</v>
      </c>
      <c r="F9" s="45">
        <v>66</v>
      </c>
      <c r="G9" s="45">
        <v>67</v>
      </c>
    </row>
    <row r="10" spans="1:7" ht="15.75">
      <c r="A10" s="17">
        <v>1</v>
      </c>
      <c r="B10" s="46" t="s">
        <v>95</v>
      </c>
      <c r="C10" s="47">
        <f>C21+C18</f>
        <v>26221.697400000005</v>
      </c>
      <c r="D10" s="47">
        <f>D17</f>
        <v>26221.697400000005</v>
      </c>
      <c r="E10" s="47"/>
      <c r="F10" s="48">
        <f>F18+F21+G16</f>
        <v>26221.697399999997</v>
      </c>
      <c r="G10" s="47">
        <f>F10-F18-F21</f>
        <v>13175.544929999996</v>
      </c>
    </row>
    <row r="11" spans="1:7" ht="47.25">
      <c r="A11" s="18"/>
      <c r="B11" s="49" t="s">
        <v>99</v>
      </c>
      <c r="C11" s="50">
        <f>C23+C20</f>
        <v>4829.221</v>
      </c>
      <c r="D11" s="50"/>
      <c r="E11" s="50"/>
      <c r="F11" s="51"/>
      <c r="G11" s="50"/>
    </row>
    <row r="12" spans="1:7" ht="15.75">
      <c r="A12" s="19"/>
      <c r="B12" s="52" t="s">
        <v>80</v>
      </c>
      <c r="C12" s="53"/>
      <c r="D12" s="53"/>
      <c r="E12" s="53"/>
      <c r="F12" s="54"/>
      <c r="G12" s="53">
        <f>G16</f>
        <v>13175.54493</v>
      </c>
    </row>
    <row r="13" spans="1:7" ht="15.75">
      <c r="A13" s="19"/>
      <c r="B13" s="21" t="s">
        <v>81</v>
      </c>
      <c r="C13" s="53"/>
      <c r="D13" s="53"/>
      <c r="E13" s="53"/>
      <c r="F13" s="54"/>
      <c r="G13" s="53"/>
    </row>
    <row r="14" spans="1:7" ht="15.75">
      <c r="A14" s="19"/>
      <c r="B14" s="21" t="s">
        <v>82</v>
      </c>
      <c r="C14" s="53"/>
      <c r="D14" s="53"/>
      <c r="E14" s="53"/>
      <c r="F14" s="54">
        <f>D17</f>
        <v>26221.697400000005</v>
      </c>
      <c r="G14" s="53"/>
    </row>
    <row r="15" spans="1:7" ht="15.75">
      <c r="A15" s="19"/>
      <c r="B15" s="21" t="s">
        <v>83</v>
      </c>
      <c r="C15" s="53"/>
      <c r="D15" s="53"/>
      <c r="E15" s="53"/>
      <c r="F15" s="54"/>
      <c r="G15" s="53"/>
    </row>
    <row r="16" spans="1:7" ht="15.75">
      <c r="A16" s="19"/>
      <c r="B16" s="21" t="s">
        <v>84</v>
      </c>
      <c r="C16" s="53"/>
      <c r="D16" s="53"/>
      <c r="E16" s="53"/>
      <c r="F16" s="54"/>
      <c r="G16" s="53">
        <f>G18+G21</f>
        <v>13175.54493</v>
      </c>
    </row>
    <row r="17" spans="1:7" ht="15.75">
      <c r="A17" s="19" t="s">
        <v>59</v>
      </c>
      <c r="B17" s="21" t="s">
        <v>85</v>
      </c>
      <c r="C17" s="53">
        <f>D17</f>
        <v>26221.697400000005</v>
      </c>
      <c r="D17" s="53">
        <f>C21+C18</f>
        <v>26221.697400000005</v>
      </c>
      <c r="E17" s="53"/>
      <c r="F17" s="54"/>
      <c r="G17" s="53"/>
    </row>
    <row r="18" spans="1:7" ht="15.75">
      <c r="A18" s="19" t="s">
        <v>86</v>
      </c>
      <c r="B18" s="21" t="s">
        <v>90</v>
      </c>
      <c r="C18" s="53">
        <f>F18+G18</f>
        <v>1077.71177</v>
      </c>
      <c r="D18" s="53"/>
      <c r="E18" s="53"/>
      <c r="F18" s="54">
        <v>844.33866</v>
      </c>
      <c r="G18" s="53">
        <v>233.37311</v>
      </c>
    </row>
    <row r="19" spans="1:7" ht="15.75">
      <c r="A19" s="19"/>
      <c r="B19" s="21" t="s">
        <v>87</v>
      </c>
      <c r="C19" s="53">
        <f>C18/C10*100</f>
        <v>4.110000026161539</v>
      </c>
      <c r="D19" s="53"/>
      <c r="E19" s="53"/>
      <c r="F19" s="54">
        <f>F18/F10*100</f>
        <v>3.2200000141867244</v>
      </c>
      <c r="G19" s="53">
        <f>G18/G10*100</f>
        <v>1.7712596423137092</v>
      </c>
    </row>
    <row r="20" spans="1:7" ht="47.25">
      <c r="A20" s="19"/>
      <c r="B20" s="21" t="s">
        <v>96</v>
      </c>
      <c r="C20" s="53">
        <f>F20+G20</f>
        <v>198.58339999999998</v>
      </c>
      <c r="D20" s="53"/>
      <c r="E20" s="53"/>
      <c r="F20" s="54">
        <v>104.908</v>
      </c>
      <c r="G20" s="53">
        <v>93.6754</v>
      </c>
    </row>
    <row r="21" spans="1:7" ht="31.5">
      <c r="A21" s="19" t="s">
        <v>88</v>
      </c>
      <c r="B21" s="21" t="s">
        <v>89</v>
      </c>
      <c r="C21" s="53">
        <f>C22+C23</f>
        <v>25143.985630000003</v>
      </c>
      <c r="D21" s="53"/>
      <c r="E21" s="53"/>
      <c r="F21" s="53">
        <f>F22+F23</f>
        <v>12201.81381</v>
      </c>
      <c r="G21" s="53">
        <f>G22+G23</f>
        <v>12942.17182</v>
      </c>
    </row>
    <row r="22" spans="1:7" ht="47.25">
      <c r="A22" s="19" t="s">
        <v>63</v>
      </c>
      <c r="B22" s="21" t="s">
        <v>97</v>
      </c>
      <c r="C22" s="53">
        <f>G22+F22</f>
        <v>20513.34803</v>
      </c>
      <c r="D22" s="53"/>
      <c r="E22" s="53"/>
      <c r="F22" s="54">
        <v>9755.56581</v>
      </c>
      <c r="G22" s="53">
        <v>10757.78222</v>
      </c>
    </row>
    <row r="23" spans="1:7" ht="48" thickBot="1">
      <c r="A23" s="20" t="s">
        <v>64</v>
      </c>
      <c r="B23" s="55" t="s">
        <v>98</v>
      </c>
      <c r="C23" s="56">
        <f>F23+G23</f>
        <v>4630.6376</v>
      </c>
      <c r="D23" s="57"/>
      <c r="E23" s="57"/>
      <c r="F23" s="58">
        <v>2446.248</v>
      </c>
      <c r="G23" s="56">
        <v>2184.3896</v>
      </c>
    </row>
    <row r="25" spans="1:7" ht="12.75">
      <c r="A25" s="61"/>
      <c r="F25" s="59"/>
      <c r="G25" s="59"/>
    </row>
    <row r="26" ht="17.25" customHeight="1"/>
    <row r="27" spans="1:7" ht="39" customHeight="1">
      <c r="A27" s="72" t="s">
        <v>102</v>
      </c>
      <c r="B27" s="72"/>
      <c r="C27" s="72"/>
      <c r="D27" s="72"/>
      <c r="E27" s="72"/>
      <c r="F27" s="72"/>
      <c r="G27" s="72"/>
    </row>
    <row r="28" spans="1:7" ht="16.5" thickBot="1">
      <c r="A28" s="8"/>
      <c r="B28" s="2"/>
      <c r="G28" s="15" t="s">
        <v>74</v>
      </c>
    </row>
    <row r="29" spans="1:7" ht="15.75" customHeight="1">
      <c r="A29" s="66" t="s">
        <v>46</v>
      </c>
      <c r="B29" s="68" t="s">
        <v>1</v>
      </c>
      <c r="C29" s="71" t="s">
        <v>73</v>
      </c>
      <c r="D29" s="68"/>
      <c r="E29" s="68"/>
      <c r="F29" s="68"/>
      <c r="G29" s="70"/>
    </row>
    <row r="30" spans="1:7" ht="16.5" thickBot="1">
      <c r="A30" s="67"/>
      <c r="B30" s="69"/>
      <c r="C30" s="11" t="s">
        <v>47</v>
      </c>
      <c r="D30" s="10" t="s">
        <v>48</v>
      </c>
      <c r="E30" s="10" t="s">
        <v>51</v>
      </c>
      <c r="F30" s="10" t="s">
        <v>49</v>
      </c>
      <c r="G30" s="12" t="s">
        <v>50</v>
      </c>
    </row>
    <row r="31" spans="1:7" ht="15.75">
      <c r="A31" s="22">
        <v>1</v>
      </c>
      <c r="B31" s="9" t="s">
        <v>52</v>
      </c>
      <c r="C31" s="26">
        <f>C40+C37</f>
        <v>5.728</v>
      </c>
      <c r="D31" s="40">
        <f>D36</f>
        <v>5.728</v>
      </c>
      <c r="E31" s="27"/>
      <c r="F31" s="40">
        <f>D36</f>
        <v>5.728</v>
      </c>
      <c r="G31" s="39">
        <f>G33</f>
        <v>1.472</v>
      </c>
    </row>
    <row r="32" spans="1:7" ht="47.25">
      <c r="A32" s="22"/>
      <c r="B32" s="9" t="s">
        <v>91</v>
      </c>
      <c r="C32" s="26">
        <f>C42+C39</f>
        <v>1.1280000000000001</v>
      </c>
      <c r="D32" s="27"/>
      <c r="E32" s="27"/>
      <c r="F32" s="40">
        <f>F39+F42</f>
        <v>0.791</v>
      </c>
      <c r="G32" s="39">
        <f>G39+G42</f>
        <v>0.337</v>
      </c>
    </row>
    <row r="33" spans="1:7" ht="15.75">
      <c r="A33" s="23" t="s">
        <v>59</v>
      </c>
      <c r="B33" s="4" t="s">
        <v>53</v>
      </c>
      <c r="C33" s="28"/>
      <c r="D33" s="29"/>
      <c r="E33" s="29"/>
      <c r="F33" s="32">
        <f>D36</f>
        <v>5.728</v>
      </c>
      <c r="G33" s="33">
        <f>G37+G40</f>
        <v>1.472</v>
      </c>
    </row>
    <row r="34" spans="1:7" ht="15.75">
      <c r="A34" s="23" t="s">
        <v>60</v>
      </c>
      <c r="B34" s="4" t="s">
        <v>54</v>
      </c>
      <c r="C34" s="28"/>
      <c r="D34" s="29"/>
      <c r="E34" s="29"/>
      <c r="F34" s="29"/>
      <c r="G34" s="30"/>
    </row>
    <row r="35" spans="1:7" ht="31.5">
      <c r="A35" s="23"/>
      <c r="B35" s="4" t="s">
        <v>55</v>
      </c>
      <c r="C35" s="28"/>
      <c r="D35" s="29"/>
      <c r="E35" s="29"/>
      <c r="F35" s="29"/>
      <c r="G35" s="30"/>
    </row>
    <row r="36" spans="1:7" ht="15.75">
      <c r="A36" s="23"/>
      <c r="B36" s="4" t="s">
        <v>56</v>
      </c>
      <c r="C36" s="31">
        <f>C37+C40</f>
        <v>5.728</v>
      </c>
      <c r="D36" s="32">
        <f>C36</f>
        <v>5.728</v>
      </c>
      <c r="E36" s="29"/>
      <c r="F36" s="32"/>
      <c r="G36" s="33"/>
    </row>
    <row r="37" spans="1:7" ht="15.75">
      <c r="A37" s="23">
        <v>2</v>
      </c>
      <c r="B37" s="4" t="s">
        <v>57</v>
      </c>
      <c r="C37" s="28">
        <f>SUM(D37:G37)</f>
        <v>0.14300000000000002</v>
      </c>
      <c r="D37" s="29"/>
      <c r="E37" s="29"/>
      <c r="F37" s="32">
        <v>0.112</v>
      </c>
      <c r="G37" s="33">
        <v>0.031</v>
      </c>
    </row>
    <row r="38" spans="1:7" ht="15.75">
      <c r="A38" s="23"/>
      <c r="B38" s="4" t="s">
        <v>58</v>
      </c>
      <c r="C38" s="34">
        <f>C37/C31*100</f>
        <v>2.4965083798882683</v>
      </c>
      <c r="D38" s="29"/>
      <c r="E38" s="29"/>
      <c r="F38" s="29">
        <v>3.22</v>
      </c>
      <c r="G38" s="30">
        <v>0.89</v>
      </c>
    </row>
    <row r="39" spans="1:7" ht="63">
      <c r="A39" s="23"/>
      <c r="B39" s="4" t="s">
        <v>92</v>
      </c>
      <c r="C39" s="31">
        <f>F39+G39</f>
        <v>0.027999999999999997</v>
      </c>
      <c r="D39" s="29"/>
      <c r="E39" s="29"/>
      <c r="F39" s="29">
        <v>0.022</v>
      </c>
      <c r="G39" s="30">
        <v>0.006</v>
      </c>
    </row>
    <row r="40" spans="1:7" ht="31.5">
      <c r="A40" s="23">
        <v>3</v>
      </c>
      <c r="B40" s="4" t="s">
        <v>61</v>
      </c>
      <c r="C40" s="31">
        <f>SUM(D40:G40)</f>
        <v>5.585</v>
      </c>
      <c r="D40" s="29"/>
      <c r="E40" s="29"/>
      <c r="F40" s="32">
        <f>SUM(F41:F42)</f>
        <v>4.144</v>
      </c>
      <c r="G40" s="33">
        <f>SUM(G41:G42)</f>
        <v>1.441</v>
      </c>
    </row>
    <row r="41" spans="1:7" ht="15.75">
      <c r="A41" s="24" t="s">
        <v>63</v>
      </c>
      <c r="B41" s="4" t="s">
        <v>62</v>
      </c>
      <c r="C41" s="31">
        <f>SUM(D41:G41)</f>
        <v>4.485</v>
      </c>
      <c r="D41" s="29"/>
      <c r="E41" s="29"/>
      <c r="F41" s="32">
        <v>3.375</v>
      </c>
      <c r="G41" s="33">
        <v>1.11</v>
      </c>
    </row>
    <row r="42" spans="1:7" ht="32.25" thickBot="1">
      <c r="A42" s="25" t="s">
        <v>64</v>
      </c>
      <c r="B42" s="10" t="s">
        <v>93</v>
      </c>
      <c r="C42" s="35">
        <f>SUM(D42:G42)</f>
        <v>1.1</v>
      </c>
      <c r="D42" s="36"/>
      <c r="E42" s="36"/>
      <c r="F42" s="37">
        <v>0.769</v>
      </c>
      <c r="G42" s="38">
        <v>0.331</v>
      </c>
    </row>
    <row r="45" ht="51" customHeight="1">
      <c r="B45" s="60"/>
    </row>
    <row r="47" ht="12.75">
      <c r="A47" s="61" t="s">
        <v>100</v>
      </c>
    </row>
  </sheetData>
  <sheetProtection/>
  <mergeCells count="8">
    <mergeCell ref="A5:G5"/>
    <mergeCell ref="A7:A8"/>
    <mergeCell ref="B7:B8"/>
    <mergeCell ref="A27:G27"/>
    <mergeCell ref="C7:G7"/>
    <mergeCell ref="A29:A30"/>
    <mergeCell ref="B29:B30"/>
    <mergeCell ref="C29:G29"/>
  </mergeCells>
  <printOptions/>
  <pageMargins left="0.2755905511811024" right="0.2362204724409449" top="0.35433070866141736" bottom="0.3937007874015748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kmartynjuk</cp:lastModifiedBy>
  <cp:lastPrinted>2011-11-10T06:46:08Z</cp:lastPrinted>
  <dcterms:created xsi:type="dcterms:W3CDTF">1996-10-08T23:32:33Z</dcterms:created>
  <dcterms:modified xsi:type="dcterms:W3CDTF">2013-02-04T07:48:00Z</dcterms:modified>
  <cp:category/>
  <cp:version/>
  <cp:contentType/>
  <cp:contentStatus/>
</cp:coreProperties>
</file>